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80" yWindow="-120" windowWidth="20115" windowHeight="7995"/>
  </bookViews>
  <sheets>
    <sheet name="Budget vs Spend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P48" i="2"/>
  <c r="O58"/>
  <c r="N48"/>
  <c r="O48"/>
  <c r="M58"/>
  <c r="M48"/>
  <c r="K58" l="1"/>
  <c r="J58"/>
  <c r="K48"/>
  <c r="Q47" l="1"/>
  <c r="E48"/>
  <c r="F48"/>
  <c r="G48"/>
  <c r="H48"/>
  <c r="I48"/>
  <c r="J48"/>
  <c r="Q54"/>
  <c r="Q55"/>
  <c r="Q56"/>
  <c r="Q57"/>
  <c r="Q53"/>
  <c r="Q28"/>
  <c r="I58"/>
  <c r="H58"/>
  <c r="G58"/>
  <c r="F58"/>
  <c r="E58"/>
  <c r="Q58" l="1"/>
  <c r="R28"/>
  <c r="S28" s="1"/>
  <c r="Q21" l="1"/>
  <c r="R21" s="1"/>
  <c r="S21" s="1"/>
  <c r="D59"/>
  <c r="D58"/>
  <c r="D41"/>
  <c r="L48" l="1"/>
  <c r="Q46"/>
  <c r="N58"/>
  <c r="Q45" l="1"/>
  <c r="Q44"/>
  <c r="Q43"/>
  <c r="Q39"/>
  <c r="R39" s="1"/>
  <c r="Q34"/>
  <c r="Q32"/>
  <c r="R32" s="1"/>
  <c r="S32" s="1"/>
  <c r="L58"/>
  <c r="P58"/>
  <c r="S34" l="1"/>
  <c r="R34"/>
  <c r="Q48"/>
  <c r="Q37"/>
  <c r="R37" s="1"/>
  <c r="S37" s="1"/>
  <c r="H41" l="1"/>
  <c r="H50" s="1"/>
  <c r="I41"/>
  <c r="I50" s="1"/>
  <c r="J41"/>
  <c r="J50" s="1"/>
  <c r="K41"/>
  <c r="K50" s="1"/>
  <c r="L41"/>
  <c r="L50" s="1"/>
  <c r="M41"/>
  <c r="M50" s="1"/>
  <c r="N41"/>
  <c r="N50" s="1"/>
  <c r="O41"/>
  <c r="O50" s="1"/>
  <c r="P41"/>
  <c r="P50" s="1"/>
  <c r="C41"/>
  <c r="C8"/>
  <c r="C9"/>
  <c r="C10"/>
  <c r="C11"/>
  <c r="C12"/>
  <c r="C13"/>
  <c r="C14"/>
  <c r="C16"/>
  <c r="C17"/>
  <c r="C19"/>
  <c r="C20"/>
  <c r="C25"/>
  <c r="C26"/>
  <c r="C27"/>
  <c r="C29"/>
  <c r="C31"/>
  <c r="C32"/>
  <c r="C33"/>
  <c r="C34"/>
  <c r="C35"/>
  <c r="C36"/>
  <c r="C37"/>
  <c r="Q8"/>
  <c r="R8" s="1"/>
  <c r="S8" s="1"/>
  <c r="Q33" l="1"/>
  <c r="R33" l="1"/>
  <c r="Q35"/>
  <c r="R35" l="1"/>
  <c r="S35" s="1"/>
  <c r="Q10"/>
  <c r="Q12"/>
  <c r="Q13"/>
  <c r="R13" s="1"/>
  <c r="Q14"/>
  <c r="Q16"/>
  <c r="Q17"/>
  <c r="R17" s="1"/>
  <c r="Q20"/>
  <c r="Q25"/>
  <c r="Q26"/>
  <c r="Q27"/>
  <c r="R27" s="1"/>
  <c r="Q29"/>
  <c r="Q31"/>
  <c r="Q36"/>
  <c r="G41"/>
  <c r="G50" s="1"/>
  <c r="E41"/>
  <c r="E50" s="1"/>
  <c r="R36" l="1"/>
  <c r="S36" s="1"/>
  <c r="R31"/>
  <c r="S31" s="1"/>
  <c r="R29"/>
  <c r="S29" s="1"/>
  <c r="R26"/>
  <c r="S26" s="1"/>
  <c r="R25"/>
  <c r="S25" s="1"/>
  <c r="R20"/>
  <c r="S20" s="1"/>
  <c r="R16"/>
  <c r="S16" s="1"/>
  <c r="R14"/>
  <c r="S14" s="1"/>
  <c r="R12"/>
  <c r="S12" s="1"/>
  <c r="R10"/>
  <c r="S10" s="1"/>
  <c r="Q19"/>
  <c r="R19" l="1"/>
  <c r="S19" s="1"/>
  <c r="Q41"/>
  <c r="R41" s="1"/>
  <c r="S41" s="1"/>
  <c r="F41"/>
  <c r="F50" s="1"/>
  <c r="Q50" l="1"/>
</calcChain>
</file>

<file path=xl/sharedStrings.xml><?xml version="1.0" encoding="utf-8"?>
<sst xmlns="http://schemas.openxmlformats.org/spreadsheetml/2006/main" count="61" uniqueCount="59">
  <si>
    <t>Budget</t>
  </si>
  <si>
    <t>Parish Council Insurance</t>
  </si>
  <si>
    <t>Village hall rental</t>
  </si>
  <si>
    <t>SALC Affiliation</t>
  </si>
  <si>
    <t>Audit Internal</t>
  </si>
  <si>
    <t>Audit External</t>
  </si>
  <si>
    <t>Grants</t>
  </si>
  <si>
    <t>Councillors Training</t>
  </si>
  <si>
    <t>Chairman's expenses</t>
  </si>
  <si>
    <t>Contingency</t>
  </si>
  <si>
    <t>Maintenance Fund</t>
  </si>
  <si>
    <t>Precept</t>
  </si>
  <si>
    <t>Website costs</t>
  </si>
  <si>
    <t>Replacement Noticeboard (Cole)</t>
  </si>
  <si>
    <t xml:space="preserve">Provision of Defribillator 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</si>
  <si>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</si>
  <si>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</si>
  <si>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</si>
  <si>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</si>
  <si>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</si>
  <si>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</si>
  <si>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</si>
  <si>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</si>
  <si>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</si>
  <si>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</si>
  <si>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</si>
  <si>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</si>
  <si>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 SPEND</t>
  </si>
  <si>
    <t>Remaining budget</t>
  </si>
  <si>
    <t>% budget remaining</t>
  </si>
  <si>
    <t>VAT *To be claimed back</t>
  </si>
  <si>
    <t>PAYMENTS</t>
  </si>
  <si>
    <t>Spend vs Budget 17/18</t>
  </si>
  <si>
    <t>2017/18</t>
  </si>
  <si>
    <t>CPRE Membership</t>
  </si>
  <si>
    <t>Clerk's salary including Payman and HMRC</t>
  </si>
  <si>
    <t>Clerk's Expenses</t>
  </si>
  <si>
    <t>St Leonard's Graveyard</t>
  </si>
  <si>
    <t>Pitcombe News</t>
  </si>
  <si>
    <t>South Somerset Citizens Advice Bureau</t>
  </si>
  <si>
    <t>Other</t>
  </si>
  <si>
    <t>SSDC Grant</t>
  </si>
  <si>
    <t>TOTAL receipts</t>
  </si>
  <si>
    <t>Cost of precept (=precept divided by no. Band D properties)</t>
  </si>
  <si>
    <t>Bruton SID contribution (from reserves)</t>
  </si>
  <si>
    <t>N/A</t>
  </si>
  <si>
    <t>Defibrillator costs</t>
  </si>
  <si>
    <t>Spending from Reserves</t>
  </si>
  <si>
    <t>VAT refund</t>
  </si>
  <si>
    <t>Contribution towards defibrillators</t>
  </si>
  <si>
    <t>RECEIPTS</t>
  </si>
  <si>
    <t>Transparency Code grant</t>
  </si>
  <si>
    <t>Transparency Code Grant</t>
  </si>
  <si>
    <t>2018/19</t>
  </si>
  <si>
    <t>Clerk's SLCC membership</t>
  </si>
  <si>
    <t>SSCAT</t>
  </si>
  <si>
    <t>Village Hall car park extension contribution</t>
  </si>
  <si>
    <t>Telephone box manitenance (from reserves)</t>
  </si>
  <si>
    <t>Election costs - May 19</t>
  </si>
</sst>
</file>

<file path=xl/styles.xml><?xml version="1.0" encoding="utf-8"?>
<styleSheet xmlns="http://schemas.openxmlformats.org/spreadsheetml/2006/main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1" fillId="0" borderId="1" xfId="1" applyFont="1" applyBorder="1"/>
    <xf numFmtId="0" fontId="0" fillId="0" borderId="1" xfId="0" applyBorder="1" applyAlignment="1">
      <alignment wrapText="1"/>
    </xf>
    <xf numFmtId="44" fontId="0" fillId="0" borderId="1" xfId="1" applyFont="1" applyFill="1" applyBorder="1"/>
    <xf numFmtId="44" fontId="1" fillId="0" borderId="1" xfId="1" applyFont="1" applyFill="1" applyBorder="1"/>
    <xf numFmtId="44" fontId="0" fillId="0" borderId="0" xfId="0" applyNumberFormat="1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 applyFill="1"/>
    <xf numFmtId="44" fontId="2" fillId="0" borderId="1" xfId="1" applyFont="1" applyFill="1" applyBorder="1"/>
    <xf numFmtId="44" fontId="0" fillId="0" borderId="1" xfId="0" applyNumberFormat="1" applyFill="1" applyBorder="1"/>
    <xf numFmtId="44" fontId="1" fillId="0" borderId="1" xfId="0" applyNumberFormat="1" applyFont="1" applyFill="1" applyBorder="1"/>
    <xf numFmtId="0" fontId="0" fillId="0" borderId="1" xfId="0" applyFill="1" applyBorder="1"/>
    <xf numFmtId="44" fontId="1" fillId="0" borderId="0" xfId="1" applyFont="1" applyFill="1" applyBorder="1"/>
    <xf numFmtId="9" fontId="1" fillId="0" borderId="0" xfId="2" applyFont="1" applyBorder="1"/>
    <xf numFmtId="164" fontId="0" fillId="0" borderId="1" xfId="0" applyNumberFormat="1" applyBorder="1"/>
    <xf numFmtId="44" fontId="0" fillId="0" borderId="2" xfId="0" applyNumberFormat="1" applyFill="1" applyBorder="1"/>
    <xf numFmtId="0" fontId="0" fillId="0" borderId="0" xfId="0" applyFill="1" applyBorder="1"/>
    <xf numFmtId="0" fontId="0" fillId="0" borderId="0" xfId="0" applyBorder="1"/>
    <xf numFmtId="164" fontId="0" fillId="0" borderId="0" xfId="0" applyNumberFormat="1" applyBorder="1"/>
    <xf numFmtId="0" fontId="1" fillId="0" borderId="3" xfId="0" applyFont="1" applyFill="1" applyBorder="1"/>
    <xf numFmtId="0" fontId="1" fillId="0" borderId="3" xfId="0" applyFont="1" applyBorder="1"/>
    <xf numFmtId="164" fontId="1" fillId="0" borderId="3" xfId="0" applyNumberFormat="1" applyFont="1" applyBorder="1"/>
    <xf numFmtId="164" fontId="1" fillId="0" borderId="1" xfId="0" applyNumberFormat="1" applyFont="1" applyBorder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2" fontId="3" fillId="0" borderId="0" xfId="0" applyNumberFormat="1" applyFont="1" applyFill="1"/>
    <xf numFmtId="4" fontId="3" fillId="0" borderId="0" xfId="0" applyNumberFormat="1" applyFont="1" applyFill="1"/>
    <xf numFmtId="2" fontId="4" fillId="0" borderId="0" xfId="0" applyNumberFormat="1" applyFont="1" applyFill="1" applyBorder="1"/>
    <xf numFmtId="4" fontId="3" fillId="0" borderId="0" xfId="0" applyNumberFormat="1" applyFont="1" applyFill="1" applyBorder="1"/>
    <xf numFmtId="2" fontId="0" fillId="0" borderId="0" xfId="0" applyNumberFormat="1" applyFill="1"/>
    <xf numFmtId="4" fontId="0" fillId="0" borderId="0" xfId="0" applyNumberFormat="1" applyFill="1"/>
    <xf numFmtId="0" fontId="5" fillId="0" borderId="1" xfId="0" applyFont="1" applyBorder="1"/>
    <xf numFmtId="44" fontId="5" fillId="0" borderId="1" xfId="0" applyNumberFormat="1" applyFont="1" applyBorder="1"/>
    <xf numFmtId="9" fontId="5" fillId="0" borderId="1" xfId="2" applyFont="1" applyBorder="1"/>
    <xf numFmtId="9" fontId="6" fillId="0" borderId="1" xfId="2" applyFont="1" applyBorder="1"/>
    <xf numFmtId="44" fontId="6" fillId="0" borderId="1" xfId="1" applyFont="1" applyFill="1" applyBorder="1"/>
    <xf numFmtId="164" fontId="0" fillId="0" borderId="1" xfId="0" applyNumberFormat="1" applyFont="1" applyBorder="1"/>
    <xf numFmtId="44" fontId="7" fillId="0" borderId="1" xfId="0" applyNumberFormat="1" applyFont="1" applyBorder="1"/>
    <xf numFmtId="9" fontId="7" fillId="0" borderId="1" xfId="2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tcombe%20PC/Documents/2017/4.%20Finance/Budget%20setting%201718/Draft%20budget%202017%20-%2018%20-%20Final%20agre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X8">
            <v>280</v>
          </cell>
        </row>
        <row r="9">
          <cell r="X9">
            <v>0</v>
          </cell>
        </row>
        <row r="10">
          <cell r="X10">
            <v>195</v>
          </cell>
        </row>
        <row r="11">
          <cell r="X11">
            <v>0</v>
          </cell>
        </row>
        <row r="12">
          <cell r="X12">
            <v>115</v>
          </cell>
        </row>
        <row r="13">
          <cell r="X13">
            <v>0</v>
          </cell>
        </row>
        <row r="14">
          <cell r="X14">
            <v>36</v>
          </cell>
        </row>
        <row r="16">
          <cell r="X16">
            <v>75</v>
          </cell>
        </row>
        <row r="17">
          <cell r="X17">
            <v>0</v>
          </cell>
        </row>
        <row r="19">
          <cell r="X19">
            <v>2764</v>
          </cell>
        </row>
        <row r="20">
          <cell r="X20">
            <v>400</v>
          </cell>
        </row>
        <row r="24">
          <cell r="X24">
            <v>700</v>
          </cell>
        </row>
        <row r="25">
          <cell r="X25">
            <v>500</v>
          </cell>
        </row>
        <row r="26">
          <cell r="X26">
            <v>0</v>
          </cell>
        </row>
        <row r="27">
          <cell r="X27">
            <v>64</v>
          </cell>
        </row>
        <row r="29">
          <cell r="X29">
            <v>300</v>
          </cell>
        </row>
        <row r="30">
          <cell r="X30">
            <v>300</v>
          </cell>
        </row>
        <row r="31">
          <cell r="X31">
            <v>500</v>
          </cell>
        </row>
        <row r="32">
          <cell r="X32">
            <v>500</v>
          </cell>
        </row>
        <row r="33">
          <cell r="X33">
            <v>25</v>
          </cell>
        </row>
        <row r="34">
          <cell r="X34">
            <v>25</v>
          </cell>
        </row>
        <row r="35">
          <cell r="X35">
            <v>200</v>
          </cell>
        </row>
        <row r="39">
          <cell r="X39">
            <v>6979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workbookViewId="0">
      <pane xSplit="4" ySplit="6" topLeftCell="E37" activePane="bottomRight" state="frozen"/>
      <selection pane="topRight" activeCell="O1" sqref="O1"/>
      <selection pane="bottomLeft" activeCell="A7" sqref="A7"/>
      <selection pane="bottomRight" activeCell="N19" sqref="N19"/>
    </sheetView>
  </sheetViews>
  <sheetFormatPr defaultRowHeight="15"/>
  <cols>
    <col min="1" max="1" width="55" bestFit="1" customWidth="1"/>
    <col min="2" max="2" width="1.28515625" customWidth="1"/>
    <col min="3" max="6" width="10.5703125" bestFit="1" customWidth="1"/>
    <col min="7" max="7" width="10.5703125" customWidth="1"/>
    <col min="8" max="8" width="10.5703125" style="9" customWidth="1"/>
    <col min="9" max="9" width="10.5703125" customWidth="1"/>
    <col min="10" max="12" width="9.28515625" customWidth="1"/>
    <col min="13" max="13" width="10.5703125" customWidth="1"/>
    <col min="14" max="16" width="9.28515625" customWidth="1"/>
    <col min="17" max="17" width="11.5703125" customWidth="1"/>
    <col min="18" max="18" width="11.5703125" bestFit="1" customWidth="1"/>
    <col min="19" max="19" width="10.28515625" customWidth="1"/>
    <col min="20" max="20" width="10.5703125" bestFit="1" customWidth="1"/>
  </cols>
  <sheetData>
    <row r="1" spans="1:19" hidden="1">
      <c r="A1" t="s">
        <v>32</v>
      </c>
    </row>
    <row r="2" spans="1:19" hidden="1"/>
    <row r="3" spans="1:19" hidden="1"/>
    <row r="4" spans="1:19" hidden="1"/>
    <row r="5" spans="1:19" ht="30">
      <c r="C5" s="1" t="s">
        <v>33</v>
      </c>
      <c r="D5" s="1" t="s">
        <v>53</v>
      </c>
      <c r="E5" s="1"/>
      <c r="F5" s="1"/>
      <c r="G5" s="1"/>
      <c r="H5" s="15"/>
      <c r="I5" s="1"/>
      <c r="J5" s="1"/>
      <c r="K5" s="1"/>
      <c r="L5" s="1"/>
      <c r="M5" s="1"/>
      <c r="N5" s="1"/>
      <c r="O5" s="1"/>
      <c r="P5" s="1"/>
      <c r="Q5" s="4" t="s">
        <v>27</v>
      </c>
      <c r="R5" s="4" t="s">
        <v>28</v>
      </c>
      <c r="S5" s="4" t="s">
        <v>29</v>
      </c>
    </row>
    <row r="6" spans="1:19">
      <c r="C6" s="1" t="s">
        <v>0</v>
      </c>
      <c r="D6" s="1" t="s">
        <v>0</v>
      </c>
      <c r="E6" s="1" t="s">
        <v>15</v>
      </c>
      <c r="F6" s="1" t="s">
        <v>16</v>
      </c>
      <c r="G6" s="1" t="s">
        <v>17</v>
      </c>
      <c r="H6" s="15" t="s">
        <v>18</v>
      </c>
      <c r="I6" s="1" t="s">
        <v>19</v>
      </c>
      <c r="J6" s="1" t="s">
        <v>20</v>
      </c>
      <c r="K6" s="1" t="s">
        <v>21</v>
      </c>
      <c r="L6" s="1" t="s">
        <v>22</v>
      </c>
      <c r="M6" s="1" t="s">
        <v>23</v>
      </c>
      <c r="N6" s="1" t="s">
        <v>24</v>
      </c>
      <c r="O6" s="1" t="s">
        <v>25</v>
      </c>
      <c r="P6" s="1" t="s">
        <v>26</v>
      </c>
      <c r="Q6" s="1"/>
      <c r="R6" s="35"/>
      <c r="S6" s="35"/>
    </row>
    <row r="7" spans="1:19">
      <c r="A7" s="8" t="s">
        <v>31</v>
      </c>
      <c r="C7" s="1"/>
      <c r="D7" s="1"/>
      <c r="E7" s="2"/>
      <c r="F7" s="2"/>
      <c r="G7" s="2"/>
      <c r="H7" s="5"/>
      <c r="I7" s="2"/>
      <c r="J7" s="2"/>
      <c r="K7" s="2"/>
      <c r="L7" s="2"/>
      <c r="M7" s="2"/>
      <c r="N7" s="2"/>
      <c r="O7" s="2"/>
      <c r="P7" s="2"/>
      <c r="Q7" s="5"/>
      <c r="R7" s="35"/>
      <c r="S7" s="35"/>
    </row>
    <row r="8" spans="1:19">
      <c r="A8" s="9" t="s">
        <v>1</v>
      </c>
      <c r="C8" s="5">
        <f>[1]Sheet1!X8</f>
        <v>280</v>
      </c>
      <c r="D8" s="5">
        <v>230</v>
      </c>
      <c r="E8" s="2">
        <v>0</v>
      </c>
      <c r="F8" s="2">
        <v>218</v>
      </c>
      <c r="G8" s="2">
        <v>0</v>
      </c>
      <c r="H8" s="5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5">
        <f t="shared" ref="Q8:Q36" si="0">SUM(E8:P8)</f>
        <v>218</v>
      </c>
      <c r="R8" s="36">
        <f>SUM(D8-Q8)</f>
        <v>12</v>
      </c>
      <c r="S8" s="37">
        <f>SUM(R8/D8)</f>
        <v>5.2173913043478258E-2</v>
      </c>
    </row>
    <row r="9" spans="1:19">
      <c r="A9" s="9"/>
      <c r="C9" s="5">
        <f>[1]Sheet1!X9</f>
        <v>0</v>
      </c>
      <c r="D9" s="5"/>
      <c r="E9" s="2"/>
      <c r="F9" s="2"/>
      <c r="G9" s="2"/>
      <c r="H9" s="5"/>
      <c r="I9" s="2"/>
      <c r="J9" s="2"/>
      <c r="K9" s="2"/>
      <c r="L9" s="2"/>
      <c r="M9" s="2"/>
      <c r="N9" s="2"/>
      <c r="O9" s="2"/>
      <c r="P9" s="2"/>
      <c r="Q9" s="5"/>
      <c r="R9" s="36"/>
      <c r="S9" s="37"/>
    </row>
    <row r="10" spans="1:19">
      <c r="A10" s="9" t="s">
        <v>2</v>
      </c>
      <c r="C10" s="5">
        <f>[1]Sheet1!X10</f>
        <v>195</v>
      </c>
      <c r="D10" s="5">
        <v>195</v>
      </c>
      <c r="E10" s="2">
        <v>0</v>
      </c>
      <c r="F10" s="2">
        <v>0</v>
      </c>
      <c r="G10" s="2">
        <v>0</v>
      </c>
      <c r="H10" s="5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210</v>
      </c>
      <c r="Q10" s="5">
        <f t="shared" si="0"/>
        <v>210</v>
      </c>
      <c r="R10" s="41">
        <f>SUM(D10-Q10)</f>
        <v>-15</v>
      </c>
      <c r="S10" s="42">
        <f>SUM(R10/D10)</f>
        <v>-7.6923076923076927E-2</v>
      </c>
    </row>
    <row r="11" spans="1:19">
      <c r="A11" s="9"/>
      <c r="C11" s="5">
        <f>[1]Sheet1!X11</f>
        <v>0</v>
      </c>
      <c r="D11" s="5"/>
      <c r="E11" s="2"/>
      <c r="F11" s="2"/>
      <c r="G11" s="2"/>
      <c r="H11" s="5"/>
      <c r="I11" s="2"/>
      <c r="J11" s="2"/>
      <c r="K11" s="2"/>
      <c r="L11" s="2"/>
      <c r="M11" s="2"/>
      <c r="N11" s="2"/>
      <c r="O11" s="2"/>
      <c r="P11" s="2"/>
      <c r="Q11" s="5"/>
      <c r="R11" s="36"/>
      <c r="S11" s="37"/>
    </row>
    <row r="12" spans="1:19">
      <c r="A12" s="9" t="s">
        <v>3</v>
      </c>
      <c r="C12" s="5">
        <f>[1]Sheet1!X12</f>
        <v>115</v>
      </c>
      <c r="D12" s="5">
        <v>115</v>
      </c>
      <c r="E12" s="2">
        <v>0</v>
      </c>
      <c r="F12" s="2">
        <v>0</v>
      </c>
      <c r="G12" s="2">
        <v>104.19</v>
      </c>
      <c r="H12" s="5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5">
        <f t="shared" si="0"/>
        <v>104.19</v>
      </c>
      <c r="R12" s="36">
        <f>SUM(D12-Q12)</f>
        <v>10.810000000000002</v>
      </c>
      <c r="S12" s="37">
        <f>SUM(R12/D12)</f>
        <v>9.4000000000000014E-2</v>
      </c>
    </row>
    <row r="13" spans="1:19">
      <c r="A13" s="9" t="s">
        <v>58</v>
      </c>
      <c r="C13" s="5">
        <f>[1]Sheet1!X13</f>
        <v>0</v>
      </c>
      <c r="D13" s="5"/>
      <c r="E13" s="2">
        <v>0</v>
      </c>
      <c r="F13" s="2">
        <v>0</v>
      </c>
      <c r="G13" s="2">
        <v>0</v>
      </c>
      <c r="H13" s="5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5">
        <f t="shared" si="0"/>
        <v>0</v>
      </c>
      <c r="R13" s="36">
        <f>SUM(D13-Q13)</f>
        <v>0</v>
      </c>
      <c r="S13" s="37">
        <v>0</v>
      </c>
    </row>
    <row r="14" spans="1:19">
      <c r="A14" s="9" t="s">
        <v>34</v>
      </c>
      <c r="C14" s="5">
        <f>[1]Sheet1!X14</f>
        <v>36</v>
      </c>
      <c r="D14" s="5">
        <v>36</v>
      </c>
      <c r="E14" s="2">
        <v>0</v>
      </c>
      <c r="F14" s="2">
        <v>0</v>
      </c>
      <c r="G14" s="2">
        <v>0</v>
      </c>
      <c r="H14" s="5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36</v>
      </c>
      <c r="P14" s="2">
        <v>0</v>
      </c>
      <c r="Q14" s="5">
        <f t="shared" si="0"/>
        <v>36</v>
      </c>
      <c r="R14" s="36">
        <f>SUM(D14-Q14)</f>
        <v>0</v>
      </c>
      <c r="S14" s="37">
        <f t="shared" ref="S14" si="1">SUM(R14/D14)</f>
        <v>0</v>
      </c>
    </row>
    <row r="15" spans="1:19">
      <c r="A15" s="9"/>
      <c r="C15" s="5"/>
      <c r="D15" s="5"/>
      <c r="E15" s="2"/>
      <c r="F15" s="2"/>
      <c r="G15" s="2"/>
      <c r="H15" s="5"/>
      <c r="I15" s="2"/>
      <c r="J15" s="2"/>
      <c r="K15" s="2"/>
      <c r="L15" s="2"/>
      <c r="M15" s="2"/>
      <c r="N15" s="2"/>
      <c r="O15" s="2"/>
      <c r="P15" s="2"/>
      <c r="Q15" s="5"/>
      <c r="R15" s="36"/>
      <c r="S15" s="37"/>
    </row>
    <row r="16" spans="1:19">
      <c r="A16" s="9" t="s">
        <v>4</v>
      </c>
      <c r="C16" s="5">
        <f>[1]Sheet1!X16</f>
        <v>75</v>
      </c>
      <c r="D16" s="5">
        <v>75</v>
      </c>
      <c r="E16" s="2">
        <v>0</v>
      </c>
      <c r="F16" s="2">
        <v>60</v>
      </c>
      <c r="G16" s="2">
        <v>0</v>
      </c>
      <c r="H16" s="5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5">
        <f t="shared" si="0"/>
        <v>60</v>
      </c>
      <c r="R16" s="36">
        <f>SUM(D16-Q16)</f>
        <v>15</v>
      </c>
      <c r="S16" s="37">
        <f t="shared" ref="S16:S21" si="2">SUM(R16/D16)</f>
        <v>0.2</v>
      </c>
    </row>
    <row r="17" spans="1:21">
      <c r="A17" s="9" t="s">
        <v>5</v>
      </c>
      <c r="C17" s="5">
        <f>[1]Sheet1!X17</f>
        <v>0</v>
      </c>
      <c r="D17" s="5">
        <v>0</v>
      </c>
      <c r="E17" s="2">
        <v>0</v>
      </c>
      <c r="F17" s="2">
        <v>0</v>
      </c>
      <c r="G17" s="2">
        <v>0</v>
      </c>
      <c r="H17" s="5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5">
        <f t="shared" si="0"/>
        <v>0</v>
      </c>
      <c r="R17" s="36">
        <f>SUM(D17-Q17)</f>
        <v>0</v>
      </c>
      <c r="S17" s="37"/>
    </row>
    <row r="18" spans="1:21">
      <c r="A18" s="9"/>
      <c r="C18" s="5"/>
      <c r="D18" s="5"/>
      <c r="E18" s="2"/>
      <c r="F18" s="2"/>
      <c r="G18" s="2"/>
      <c r="H18" s="5"/>
      <c r="I18" s="2"/>
      <c r="J18" s="2"/>
      <c r="K18" s="2"/>
      <c r="L18" s="2"/>
      <c r="M18" s="2"/>
      <c r="N18" s="2"/>
      <c r="O18" s="2"/>
      <c r="P18" s="2"/>
      <c r="Q18" s="5"/>
      <c r="R18" s="36"/>
      <c r="S18" s="37"/>
    </row>
    <row r="19" spans="1:21">
      <c r="A19" s="9" t="s">
        <v>35</v>
      </c>
      <c r="C19" s="5">
        <f>[1]Sheet1!X19</f>
        <v>2764</v>
      </c>
      <c r="D19" s="5">
        <v>2793</v>
      </c>
      <c r="E19" s="2">
        <v>235.53</v>
      </c>
      <c r="F19" s="2">
        <v>224.53</v>
      </c>
      <c r="G19" s="2">
        <v>250.11</v>
      </c>
      <c r="H19" s="5">
        <v>474.64</v>
      </c>
      <c r="I19" s="2">
        <v>0</v>
      </c>
      <c r="J19" s="2">
        <v>214.12</v>
      </c>
      <c r="K19" s="2">
        <v>255.88</v>
      </c>
      <c r="L19" s="2">
        <v>237.32</v>
      </c>
      <c r="M19" s="2">
        <v>237.32</v>
      </c>
      <c r="N19" s="5">
        <v>237.32</v>
      </c>
      <c r="O19" s="2">
        <v>237.32</v>
      </c>
      <c r="P19" s="2">
        <v>237.32</v>
      </c>
      <c r="Q19" s="5">
        <f t="shared" si="0"/>
        <v>2841.4100000000003</v>
      </c>
      <c r="R19" s="41">
        <f>SUM(D19-Q19)</f>
        <v>-48.410000000000309</v>
      </c>
      <c r="S19" s="42">
        <f t="shared" si="2"/>
        <v>-1.7332617257429399E-2</v>
      </c>
    </row>
    <row r="20" spans="1:21">
      <c r="A20" s="9" t="s">
        <v>36</v>
      </c>
      <c r="C20" s="5">
        <f>[1]Sheet1!X20</f>
        <v>400</v>
      </c>
      <c r="D20" s="5">
        <v>440</v>
      </c>
      <c r="E20" s="2">
        <v>47.37</v>
      </c>
      <c r="F20" s="2">
        <v>42.35</v>
      </c>
      <c r="G20" s="2">
        <v>26.39</v>
      </c>
      <c r="H20" s="5">
        <v>45.06</v>
      </c>
      <c r="I20" s="2">
        <v>0</v>
      </c>
      <c r="J20" s="2">
        <v>27.53</v>
      </c>
      <c r="K20" s="2">
        <v>38.119999999999997</v>
      </c>
      <c r="L20" s="2">
        <v>20.059999999999999</v>
      </c>
      <c r="M20" s="2">
        <v>36.21</v>
      </c>
      <c r="N20" s="2">
        <v>62.37</v>
      </c>
      <c r="O20" s="2">
        <v>33.200000000000003</v>
      </c>
      <c r="P20" s="2">
        <v>50.45</v>
      </c>
      <c r="Q20" s="5">
        <f t="shared" si="0"/>
        <v>429.11</v>
      </c>
      <c r="R20" s="36">
        <f>SUM(D20-Q20)</f>
        <v>10.889999999999986</v>
      </c>
      <c r="S20" s="37">
        <f t="shared" si="2"/>
        <v>2.474999999999997E-2</v>
      </c>
      <c r="T20" s="7"/>
      <c r="U20" s="7"/>
    </row>
    <row r="21" spans="1:21">
      <c r="A21" s="9" t="s">
        <v>54</v>
      </c>
      <c r="C21" s="5">
        <v>0</v>
      </c>
      <c r="D21" s="5">
        <v>31</v>
      </c>
      <c r="E21" s="2">
        <v>0</v>
      </c>
      <c r="F21" s="2">
        <v>0</v>
      </c>
      <c r="G21" s="2">
        <v>0</v>
      </c>
      <c r="H21" s="5">
        <v>0</v>
      </c>
      <c r="I21" s="2">
        <v>0</v>
      </c>
      <c r="J21" s="2">
        <v>0</v>
      </c>
      <c r="K21" s="2">
        <v>8.33</v>
      </c>
      <c r="L21" s="2">
        <v>0</v>
      </c>
      <c r="M21" s="2">
        <v>0</v>
      </c>
      <c r="N21" s="2">
        <v>22.67</v>
      </c>
      <c r="O21" s="2">
        <v>0</v>
      </c>
      <c r="P21" s="2">
        <v>0</v>
      </c>
      <c r="Q21" s="5">
        <f t="shared" si="0"/>
        <v>31</v>
      </c>
      <c r="R21" s="36">
        <f>SUM(D21-Q21)</f>
        <v>0</v>
      </c>
      <c r="S21" s="37">
        <f t="shared" si="2"/>
        <v>0</v>
      </c>
      <c r="T21" s="7"/>
      <c r="U21" s="7"/>
    </row>
    <row r="22" spans="1:21">
      <c r="A22" s="9"/>
      <c r="C22" s="5"/>
      <c r="D22" s="5"/>
      <c r="E22" s="2"/>
      <c r="F22" s="2"/>
      <c r="G22" s="2"/>
      <c r="H22" s="5"/>
      <c r="I22" s="2"/>
      <c r="J22" s="2"/>
      <c r="K22" s="2"/>
      <c r="L22" s="2"/>
      <c r="M22" s="2"/>
      <c r="N22" s="2"/>
      <c r="O22" s="2"/>
      <c r="P22" s="2"/>
      <c r="Q22" s="5"/>
      <c r="R22" s="36"/>
      <c r="S22" s="37"/>
      <c r="U22" s="7"/>
    </row>
    <row r="23" spans="1:21">
      <c r="A23" s="9"/>
      <c r="C23" s="5"/>
      <c r="D23" s="5"/>
      <c r="E23" s="2"/>
      <c r="F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5"/>
      <c r="R23" s="36"/>
      <c r="S23" s="37"/>
    </row>
    <row r="24" spans="1:21">
      <c r="A24" s="10" t="s">
        <v>6</v>
      </c>
      <c r="C24" s="5"/>
      <c r="D24" s="5"/>
      <c r="E24" s="2"/>
      <c r="F24" s="2"/>
      <c r="G24" s="2"/>
      <c r="H24" s="5"/>
      <c r="I24" s="2"/>
      <c r="J24" s="2"/>
      <c r="K24" s="2"/>
      <c r="L24" s="2"/>
      <c r="M24" s="2"/>
      <c r="N24" s="2"/>
      <c r="O24" s="2"/>
      <c r="P24" s="2"/>
      <c r="Q24" s="5"/>
      <c r="R24" s="36"/>
      <c r="S24" s="37"/>
    </row>
    <row r="25" spans="1:21">
      <c r="A25" s="11" t="s">
        <v>37</v>
      </c>
      <c r="C25" s="12">
        <f>[1]Sheet1!X24</f>
        <v>700</v>
      </c>
      <c r="D25" s="12">
        <v>1000</v>
      </c>
      <c r="E25" s="2">
        <v>0</v>
      </c>
      <c r="F25" s="2">
        <v>0</v>
      </c>
      <c r="G25" s="2">
        <v>0</v>
      </c>
      <c r="H25" s="5">
        <v>0</v>
      </c>
      <c r="I25" s="2">
        <v>0</v>
      </c>
      <c r="J25" s="2">
        <v>0</v>
      </c>
      <c r="K25" s="2">
        <v>0</v>
      </c>
      <c r="L25" s="2">
        <v>0</v>
      </c>
      <c r="M25" s="2">
        <v>1000</v>
      </c>
      <c r="N25" s="2">
        <v>0</v>
      </c>
      <c r="O25" s="2">
        <v>0</v>
      </c>
      <c r="P25" s="2">
        <v>0</v>
      </c>
      <c r="Q25" s="5">
        <f t="shared" si="0"/>
        <v>1000</v>
      </c>
      <c r="R25" s="36">
        <f>SUM(D25-Q25)</f>
        <v>0</v>
      </c>
      <c r="S25" s="37">
        <f>SUM(R25/D25)</f>
        <v>0</v>
      </c>
    </row>
    <row r="26" spans="1:21">
      <c r="A26" s="11" t="s">
        <v>38</v>
      </c>
      <c r="C26" s="12">
        <f>[1]Sheet1!X25</f>
        <v>500</v>
      </c>
      <c r="D26" s="12">
        <v>500</v>
      </c>
      <c r="E26" s="2">
        <v>0</v>
      </c>
      <c r="F26" s="2">
        <v>0</v>
      </c>
      <c r="G26" s="2">
        <v>0</v>
      </c>
      <c r="H26" s="5">
        <v>0</v>
      </c>
      <c r="I26" s="2">
        <v>0</v>
      </c>
      <c r="J26" s="2">
        <v>0</v>
      </c>
      <c r="K26" s="2">
        <v>0</v>
      </c>
      <c r="L26" s="2">
        <v>0</v>
      </c>
      <c r="M26" s="2">
        <v>400</v>
      </c>
      <c r="N26" s="2">
        <v>0</v>
      </c>
      <c r="O26" s="2">
        <v>0</v>
      </c>
      <c r="P26" s="2">
        <v>0</v>
      </c>
      <c r="Q26" s="5">
        <f t="shared" si="0"/>
        <v>400</v>
      </c>
      <c r="R26" s="36">
        <f>SUM(D26-Q26)</f>
        <v>100</v>
      </c>
      <c r="S26" s="37">
        <f t="shared" ref="S26:S37" si="3">SUM(R26/D26)</f>
        <v>0.2</v>
      </c>
    </row>
    <row r="27" spans="1:21">
      <c r="A27" s="11" t="s">
        <v>39</v>
      </c>
      <c r="C27" s="12">
        <f>[1]Sheet1!X26</f>
        <v>0</v>
      </c>
      <c r="D27" s="12">
        <v>0</v>
      </c>
      <c r="E27" s="2">
        <v>0</v>
      </c>
      <c r="F27" s="2">
        <v>0</v>
      </c>
      <c r="G27" s="2">
        <v>0</v>
      </c>
      <c r="H27" s="5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5">
        <f t="shared" si="0"/>
        <v>0</v>
      </c>
      <c r="R27" s="36">
        <f t="shared" ref="R27:R29" si="4">SUM(D27-Q27)</f>
        <v>0</v>
      </c>
      <c r="S27" s="37">
        <v>0</v>
      </c>
    </row>
    <row r="28" spans="1:21">
      <c r="A28" s="11" t="s">
        <v>55</v>
      </c>
      <c r="C28" s="12">
        <v>0</v>
      </c>
      <c r="D28" s="12">
        <v>200</v>
      </c>
      <c r="E28" s="2">
        <v>0</v>
      </c>
      <c r="F28" s="2">
        <v>0</v>
      </c>
      <c r="G28" s="2">
        <v>0</v>
      </c>
      <c r="H28" s="5">
        <v>0</v>
      </c>
      <c r="I28" s="2">
        <v>0</v>
      </c>
      <c r="J28" s="2">
        <v>0</v>
      </c>
      <c r="K28" s="2">
        <v>200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5">
        <f t="shared" si="0"/>
        <v>200</v>
      </c>
      <c r="R28" s="36">
        <f t="shared" si="4"/>
        <v>0</v>
      </c>
      <c r="S28" s="37">
        <f t="shared" si="3"/>
        <v>0</v>
      </c>
    </row>
    <row r="29" spans="1:21">
      <c r="A29" s="11" t="s">
        <v>40</v>
      </c>
      <c r="C29" s="12">
        <f>[1]Sheet1!X27</f>
        <v>64</v>
      </c>
      <c r="D29" s="12">
        <v>150</v>
      </c>
      <c r="E29" s="2">
        <v>0</v>
      </c>
      <c r="F29" s="2">
        <v>0</v>
      </c>
      <c r="G29" s="2">
        <v>0</v>
      </c>
      <c r="H29" s="5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5">
        <f t="shared" si="0"/>
        <v>0</v>
      </c>
      <c r="R29" s="36">
        <f t="shared" si="4"/>
        <v>150</v>
      </c>
      <c r="S29" s="37">
        <f t="shared" si="3"/>
        <v>1</v>
      </c>
    </row>
    <row r="30" spans="1:21">
      <c r="A30" s="9"/>
      <c r="C30" s="5"/>
      <c r="D30" s="5"/>
      <c r="E30" s="2"/>
      <c r="F30" s="2"/>
      <c r="G30" s="2"/>
      <c r="H30" s="5"/>
      <c r="I30" s="2"/>
      <c r="J30" s="2"/>
      <c r="K30" s="2"/>
      <c r="L30" s="2"/>
      <c r="M30" s="2"/>
      <c r="N30" s="2"/>
      <c r="O30" s="2"/>
      <c r="P30" s="2"/>
      <c r="Q30" s="5"/>
      <c r="R30" s="36"/>
      <c r="S30" s="37"/>
    </row>
    <row r="31" spans="1:21">
      <c r="A31" s="9" t="s">
        <v>10</v>
      </c>
      <c r="C31" s="5">
        <f>[1]Sheet1!X29</f>
        <v>300</v>
      </c>
      <c r="D31" s="5">
        <v>450</v>
      </c>
      <c r="E31" s="2">
        <v>365.8</v>
      </c>
      <c r="F31" s="2">
        <v>0</v>
      </c>
      <c r="G31" s="2">
        <v>0</v>
      </c>
      <c r="H31" s="5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120</v>
      </c>
      <c r="P31" s="2">
        <v>0</v>
      </c>
      <c r="Q31" s="5">
        <f t="shared" si="0"/>
        <v>485.8</v>
      </c>
      <c r="R31" s="41">
        <f t="shared" ref="R31:R37" si="5">SUM(D31-Q31)</f>
        <v>-35.800000000000011</v>
      </c>
      <c r="S31" s="42">
        <f t="shared" si="3"/>
        <v>-7.9555555555555588E-2</v>
      </c>
    </row>
    <row r="32" spans="1:21">
      <c r="A32" s="9" t="s">
        <v>12</v>
      </c>
      <c r="C32" s="5">
        <f>[1]Sheet1!X30</f>
        <v>300</v>
      </c>
      <c r="D32" s="5">
        <v>300</v>
      </c>
      <c r="E32" s="2">
        <v>0</v>
      </c>
      <c r="F32" s="2">
        <v>0</v>
      </c>
      <c r="G32" s="2">
        <v>0</v>
      </c>
      <c r="H32" s="5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100</v>
      </c>
      <c r="P32" s="2">
        <v>0</v>
      </c>
      <c r="Q32" s="5">
        <f>SUM(E32:P32)</f>
        <v>100</v>
      </c>
      <c r="R32" s="36">
        <f t="shared" si="5"/>
        <v>200</v>
      </c>
      <c r="S32" s="37">
        <f t="shared" si="3"/>
        <v>0.66666666666666663</v>
      </c>
    </row>
    <row r="33" spans="1:20">
      <c r="A33" s="9" t="s">
        <v>13</v>
      </c>
      <c r="C33" s="5">
        <f>[1]Sheet1!X31</f>
        <v>500</v>
      </c>
      <c r="D33" s="5">
        <v>0</v>
      </c>
      <c r="E33" s="2">
        <v>0</v>
      </c>
      <c r="F33" s="2">
        <v>0</v>
      </c>
      <c r="G33" s="2">
        <v>0</v>
      </c>
      <c r="H33" s="5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5">
        <f>SUM(E33:P33)</f>
        <v>0</v>
      </c>
      <c r="R33" s="36">
        <f t="shared" si="5"/>
        <v>0</v>
      </c>
      <c r="S33" s="37">
        <v>0</v>
      </c>
    </row>
    <row r="34" spans="1:20">
      <c r="A34" s="9" t="s">
        <v>14</v>
      </c>
      <c r="C34" s="5">
        <f>[1]Sheet1!X32</f>
        <v>500</v>
      </c>
      <c r="D34" s="5">
        <v>240</v>
      </c>
      <c r="E34" s="2">
        <v>0</v>
      </c>
      <c r="F34" s="2">
        <v>0</v>
      </c>
      <c r="G34" s="2">
        <v>0</v>
      </c>
      <c r="H34" s="5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5">
        <f>SUM(E34:P34)</f>
        <v>0</v>
      </c>
      <c r="R34" s="36">
        <f t="shared" si="5"/>
        <v>240</v>
      </c>
      <c r="S34" s="37">
        <f t="shared" si="3"/>
        <v>1</v>
      </c>
    </row>
    <row r="35" spans="1:20">
      <c r="A35" s="9" t="s">
        <v>7</v>
      </c>
      <c r="C35" s="5">
        <f>[1]Sheet1!X33</f>
        <v>25</v>
      </c>
      <c r="D35" s="5">
        <v>25</v>
      </c>
      <c r="E35" s="2">
        <v>0</v>
      </c>
      <c r="F35" s="2">
        <v>0</v>
      </c>
      <c r="G35" s="2">
        <v>0</v>
      </c>
      <c r="H35" s="5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5">
        <f>SUM(E35:P35)</f>
        <v>0</v>
      </c>
      <c r="R35" s="36">
        <f t="shared" si="5"/>
        <v>25</v>
      </c>
      <c r="S35" s="37">
        <f t="shared" si="3"/>
        <v>1</v>
      </c>
    </row>
    <row r="36" spans="1:20">
      <c r="A36" s="9" t="s">
        <v>8</v>
      </c>
      <c r="C36" s="5">
        <f>[1]Sheet1!X34</f>
        <v>25</v>
      </c>
      <c r="D36" s="5">
        <v>25</v>
      </c>
      <c r="E36" s="2">
        <v>0</v>
      </c>
      <c r="F36" s="2">
        <v>0</v>
      </c>
      <c r="G36" s="2">
        <v>0</v>
      </c>
      <c r="H36" s="5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5">
        <f t="shared" si="0"/>
        <v>0</v>
      </c>
      <c r="R36" s="36">
        <f t="shared" si="5"/>
        <v>25</v>
      </c>
      <c r="S36" s="37">
        <f t="shared" si="3"/>
        <v>1</v>
      </c>
    </row>
    <row r="37" spans="1:20">
      <c r="A37" s="9" t="s">
        <v>9</v>
      </c>
      <c r="C37" s="5">
        <f>[1]Sheet1!X35</f>
        <v>200</v>
      </c>
      <c r="D37" s="5">
        <v>200</v>
      </c>
      <c r="E37" s="2">
        <v>0</v>
      </c>
      <c r="F37" s="2">
        <v>0</v>
      </c>
      <c r="G37" s="2">
        <v>0</v>
      </c>
      <c r="H37" s="5">
        <v>0</v>
      </c>
      <c r="I37" s="2">
        <v>0</v>
      </c>
      <c r="J37" s="2">
        <v>0</v>
      </c>
      <c r="K37" s="2">
        <v>0</v>
      </c>
      <c r="L37" s="2">
        <v>0</v>
      </c>
      <c r="M37" s="5">
        <v>0</v>
      </c>
      <c r="N37" s="5">
        <v>0</v>
      </c>
      <c r="O37" s="2">
        <v>18</v>
      </c>
      <c r="P37" s="2">
        <v>0</v>
      </c>
      <c r="Q37" s="5">
        <f>SUM(E37:P37)</f>
        <v>18</v>
      </c>
      <c r="R37" s="36">
        <f t="shared" si="5"/>
        <v>182</v>
      </c>
      <c r="S37" s="37">
        <f t="shared" si="3"/>
        <v>0.91</v>
      </c>
    </row>
    <row r="38" spans="1:20">
      <c r="A38" s="9"/>
      <c r="C38" s="5"/>
      <c r="D38" s="5"/>
      <c r="E38" s="3"/>
      <c r="F38" s="3"/>
      <c r="G38" s="3"/>
      <c r="H38" s="6"/>
      <c r="I38" s="3"/>
      <c r="J38" s="3"/>
      <c r="K38" s="3"/>
      <c r="L38" s="3"/>
      <c r="M38" s="3"/>
      <c r="N38" s="3"/>
      <c r="O38" s="3"/>
      <c r="P38" s="3"/>
      <c r="Q38" s="3"/>
      <c r="R38" s="36"/>
      <c r="S38" s="38"/>
    </row>
    <row r="39" spans="1:20">
      <c r="A39" s="9" t="s">
        <v>30</v>
      </c>
      <c r="C39" s="5"/>
      <c r="D39" s="5"/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23.88</v>
      </c>
      <c r="M39" s="5">
        <v>0</v>
      </c>
      <c r="N39" s="5">
        <v>7.92</v>
      </c>
      <c r="O39" s="5">
        <v>44</v>
      </c>
      <c r="P39" s="5">
        <v>0</v>
      </c>
      <c r="Q39" s="5">
        <f>SUM(E39:P39)</f>
        <v>75.8</v>
      </c>
      <c r="R39" s="41">
        <f>SUM(D39-Q39)</f>
        <v>-75.8</v>
      </c>
      <c r="S39" s="37" t="s">
        <v>45</v>
      </c>
    </row>
    <row r="40" spans="1:20">
      <c r="A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36"/>
      <c r="S40" s="37"/>
    </row>
    <row r="41" spans="1:20">
      <c r="A41" s="9"/>
      <c r="C41" s="6">
        <f>[1]Sheet1!X39</f>
        <v>6979</v>
      </c>
      <c r="D41" s="6">
        <f>SUM(D8:D37)</f>
        <v>7005</v>
      </c>
      <c r="E41" s="6">
        <f>SUM(E8:E40)</f>
        <v>648.70000000000005</v>
      </c>
      <c r="F41" s="6">
        <f t="shared" ref="F41:Q41" si="6">SUM(F8:F40)</f>
        <v>544.88</v>
      </c>
      <c r="G41" s="6">
        <f t="shared" si="6"/>
        <v>380.69</v>
      </c>
      <c r="H41" s="6">
        <f t="shared" si="6"/>
        <v>519.70000000000005</v>
      </c>
      <c r="I41" s="6">
        <f t="shared" si="6"/>
        <v>0</v>
      </c>
      <c r="J41" s="6">
        <f t="shared" si="6"/>
        <v>241.65</v>
      </c>
      <c r="K41" s="6">
        <f t="shared" si="6"/>
        <v>502.33</v>
      </c>
      <c r="L41" s="6">
        <f t="shared" si="6"/>
        <v>281.26</v>
      </c>
      <c r="M41" s="6">
        <f t="shared" si="6"/>
        <v>1673.53</v>
      </c>
      <c r="N41" s="6">
        <f t="shared" si="6"/>
        <v>330.28000000000003</v>
      </c>
      <c r="O41" s="6">
        <f t="shared" si="6"/>
        <v>588.52</v>
      </c>
      <c r="P41" s="6">
        <f t="shared" si="6"/>
        <v>497.77</v>
      </c>
      <c r="Q41" s="6">
        <f t="shared" si="6"/>
        <v>6209.3100000000013</v>
      </c>
      <c r="R41" s="39">
        <f>SUM(D41-Q41)</f>
        <v>795.68999999999869</v>
      </c>
      <c r="S41" s="38">
        <f>SUM(R41/D41)</f>
        <v>0.11358886509635956</v>
      </c>
      <c r="T41" s="7"/>
    </row>
    <row r="42" spans="1:20">
      <c r="A42" s="10" t="s">
        <v>47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7"/>
    </row>
    <row r="43" spans="1:20">
      <c r="A43" s="20" t="s">
        <v>56</v>
      </c>
      <c r="B43" s="21"/>
      <c r="C43" s="6"/>
      <c r="D43" s="6"/>
      <c r="E43" s="12">
        <v>0</v>
      </c>
      <c r="F43" s="12">
        <v>500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f>SUM(E43:P43)</f>
        <v>500</v>
      </c>
      <c r="R43" s="16"/>
      <c r="S43" s="17"/>
    </row>
    <row r="44" spans="1:20">
      <c r="A44" s="20" t="s">
        <v>44</v>
      </c>
      <c r="B44" s="21"/>
      <c r="C44" s="1"/>
      <c r="D44" s="1"/>
      <c r="E44" s="12">
        <v>0</v>
      </c>
      <c r="F44" s="12">
        <v>0</v>
      </c>
      <c r="G44" s="40">
        <v>0</v>
      </c>
      <c r="H44" s="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f>SUM(E44:P44)</f>
        <v>0</v>
      </c>
      <c r="R44" s="21"/>
      <c r="S44" s="21"/>
    </row>
    <row r="45" spans="1:20">
      <c r="A45" s="20" t="s">
        <v>46</v>
      </c>
      <c r="B45" s="21"/>
      <c r="C45" s="1"/>
      <c r="D45" s="1"/>
      <c r="E45" s="12">
        <v>0</v>
      </c>
      <c r="F45" s="12">
        <v>0</v>
      </c>
      <c r="G45" s="40">
        <v>0</v>
      </c>
      <c r="H45" s="2">
        <v>0</v>
      </c>
      <c r="I45" s="40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f>SUM(E45:P45)</f>
        <v>0</v>
      </c>
      <c r="R45" s="21"/>
      <c r="S45" s="21"/>
    </row>
    <row r="46" spans="1:20">
      <c r="A46" s="20" t="s">
        <v>52</v>
      </c>
      <c r="B46" s="21"/>
      <c r="C46" s="1"/>
      <c r="D46" s="1"/>
      <c r="E46" s="12">
        <v>0</v>
      </c>
      <c r="F46" s="12">
        <v>0</v>
      </c>
      <c r="G46" s="40">
        <v>0</v>
      </c>
      <c r="H46" s="2">
        <v>0</v>
      </c>
      <c r="I46" s="40">
        <v>0</v>
      </c>
      <c r="J46" s="12">
        <v>0</v>
      </c>
      <c r="K46" s="12">
        <v>0</v>
      </c>
      <c r="L46" s="12">
        <v>119.39</v>
      </c>
      <c r="M46" s="12">
        <v>0</v>
      </c>
      <c r="N46" s="12">
        <v>39.57</v>
      </c>
      <c r="O46" s="40">
        <v>0</v>
      </c>
      <c r="P46" s="12">
        <v>0</v>
      </c>
      <c r="Q46" s="12">
        <f>SUM(E46:P46)</f>
        <v>158.96</v>
      </c>
      <c r="R46" s="21"/>
      <c r="S46" s="21"/>
    </row>
    <row r="47" spans="1:20">
      <c r="A47" s="20" t="s">
        <v>57</v>
      </c>
      <c r="B47" s="21"/>
      <c r="C47" s="1"/>
      <c r="D47" s="1"/>
      <c r="E47" s="12">
        <v>0</v>
      </c>
      <c r="F47" s="12">
        <v>0</v>
      </c>
      <c r="G47" s="40">
        <v>0</v>
      </c>
      <c r="H47" s="2">
        <v>0</v>
      </c>
      <c r="I47" s="40">
        <v>0</v>
      </c>
      <c r="J47" s="40">
        <v>111.91</v>
      </c>
      <c r="K47" s="12">
        <v>0</v>
      </c>
      <c r="L47" s="12">
        <v>0</v>
      </c>
      <c r="M47" s="12">
        <v>187</v>
      </c>
      <c r="N47" s="12">
        <v>0</v>
      </c>
      <c r="O47" s="40">
        <v>0</v>
      </c>
      <c r="P47" s="12">
        <v>0</v>
      </c>
      <c r="Q47" s="12">
        <f>SUM(E47:P47)</f>
        <v>298.90999999999997</v>
      </c>
      <c r="R47" s="21"/>
      <c r="S47" s="21"/>
    </row>
    <row r="48" spans="1:20">
      <c r="A48" s="20"/>
      <c r="B48" s="21"/>
      <c r="C48" s="1"/>
      <c r="D48" s="1"/>
      <c r="E48" s="6">
        <f t="shared" ref="E48:I48" si="7">SUM(E43:E47)</f>
        <v>0</v>
      </c>
      <c r="F48" s="6">
        <f t="shared" si="7"/>
        <v>500</v>
      </c>
      <c r="G48" s="6">
        <f t="shared" si="7"/>
        <v>0</v>
      </c>
      <c r="H48" s="6">
        <f t="shared" si="7"/>
        <v>0</v>
      </c>
      <c r="I48" s="6">
        <f t="shared" si="7"/>
        <v>0</v>
      </c>
      <c r="J48" s="6">
        <f>SUM(J43:J47)</f>
        <v>111.91</v>
      </c>
      <c r="K48" s="6">
        <f>SUM(K43:K47)</f>
        <v>0</v>
      </c>
      <c r="L48" s="6">
        <f t="shared" ref="L48" si="8">SUM(L43:L46)</f>
        <v>119.39</v>
      </c>
      <c r="M48" s="6">
        <f>SUM(M43:M47)</f>
        <v>187</v>
      </c>
      <c r="N48" s="6">
        <f>SUM(N43:N47)</f>
        <v>39.57</v>
      </c>
      <c r="O48" s="6">
        <f>SUM(O43:O47)</f>
        <v>0</v>
      </c>
      <c r="P48" s="6">
        <f>SUM(P43:P47)</f>
        <v>0</v>
      </c>
      <c r="Q48" s="6">
        <f>SUM(Q43:Q47)</f>
        <v>957.87</v>
      </c>
      <c r="R48" s="21"/>
      <c r="S48" s="21"/>
    </row>
    <row r="49" spans="1:19">
      <c r="A49" s="20"/>
      <c r="B49" s="21"/>
      <c r="C49" s="21"/>
      <c r="D49" s="21"/>
      <c r="E49" s="21"/>
      <c r="F49" s="21"/>
      <c r="G49" s="22"/>
      <c r="H49" s="20"/>
      <c r="I49" s="22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5.75" thickBot="1">
      <c r="A50" s="23" t="s">
        <v>27</v>
      </c>
      <c r="B50" s="24"/>
      <c r="C50" s="24"/>
      <c r="D50" s="24"/>
      <c r="E50" s="25">
        <f>SUM(E48+E41)</f>
        <v>648.70000000000005</v>
      </c>
      <c r="F50" s="25">
        <f t="shared" ref="F50:Q50" si="9">SUM(F48+F41)</f>
        <v>1044.8800000000001</v>
      </c>
      <c r="G50" s="25">
        <f t="shared" si="9"/>
        <v>380.69</v>
      </c>
      <c r="H50" s="25">
        <f t="shared" si="9"/>
        <v>519.70000000000005</v>
      </c>
      <c r="I50" s="25">
        <f t="shared" si="9"/>
        <v>0</v>
      </c>
      <c r="J50" s="25">
        <f t="shared" si="9"/>
        <v>353.56</v>
      </c>
      <c r="K50" s="25">
        <f t="shared" si="9"/>
        <v>502.33</v>
      </c>
      <c r="L50" s="25">
        <f t="shared" si="9"/>
        <v>400.65</v>
      </c>
      <c r="M50" s="25">
        <f t="shared" si="9"/>
        <v>1860.53</v>
      </c>
      <c r="N50" s="25">
        <f t="shared" si="9"/>
        <v>369.85</v>
      </c>
      <c r="O50" s="25">
        <f t="shared" si="9"/>
        <v>588.52</v>
      </c>
      <c r="P50" s="25">
        <f t="shared" si="9"/>
        <v>497.77</v>
      </c>
      <c r="Q50" s="25">
        <f t="shared" si="9"/>
        <v>7167.1800000000012</v>
      </c>
      <c r="R50" s="21"/>
      <c r="S50" s="21"/>
    </row>
    <row r="51" spans="1:19" ht="15.75" thickTop="1">
      <c r="A51" s="20"/>
      <c r="B51" s="21"/>
      <c r="C51" s="21"/>
      <c r="D51" s="21"/>
      <c r="E51" s="21"/>
      <c r="F51" s="21"/>
      <c r="G51" s="22"/>
      <c r="H51" s="20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>
      <c r="A52" s="10" t="s">
        <v>50</v>
      </c>
    </row>
    <row r="53" spans="1:19">
      <c r="A53" s="9" t="s">
        <v>11</v>
      </c>
      <c r="C53" s="13">
        <v>6959</v>
      </c>
      <c r="D53" s="13">
        <v>6995</v>
      </c>
      <c r="E53" s="18">
        <v>6995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/>
      <c r="Q53" s="18">
        <f>SUM(E53:P53)</f>
        <v>6995</v>
      </c>
      <c r="R53" s="21"/>
      <c r="S53" s="21"/>
    </row>
    <row r="54" spans="1:19">
      <c r="A54" s="9" t="s">
        <v>41</v>
      </c>
      <c r="C54" s="5">
        <v>20</v>
      </c>
      <c r="D54" s="5">
        <v>10</v>
      </c>
      <c r="E54" s="18">
        <v>10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/>
      <c r="Q54" s="18">
        <f t="shared" ref="Q54:Q57" si="10">SUM(E54:P54)</f>
        <v>10</v>
      </c>
      <c r="R54" s="21"/>
      <c r="S54" s="21"/>
    </row>
    <row r="55" spans="1:19">
      <c r="A55" s="20" t="s">
        <v>48</v>
      </c>
      <c r="C55" s="5"/>
      <c r="D55" s="5"/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/>
      <c r="Q55" s="18">
        <f t="shared" si="10"/>
        <v>0</v>
      </c>
      <c r="R55" s="21"/>
      <c r="S55" s="21"/>
    </row>
    <row r="56" spans="1:19">
      <c r="A56" s="20" t="s">
        <v>49</v>
      </c>
      <c r="C56" s="5"/>
      <c r="D56" s="5"/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/>
      <c r="Q56" s="18">
        <f t="shared" si="10"/>
        <v>0</v>
      </c>
      <c r="R56" s="21"/>
      <c r="S56" s="21"/>
    </row>
    <row r="57" spans="1:19">
      <c r="A57" s="20" t="s">
        <v>51</v>
      </c>
      <c r="C57" s="5"/>
      <c r="D57" s="5"/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/>
      <c r="Q57" s="18">
        <f t="shared" si="10"/>
        <v>0</v>
      </c>
      <c r="R57" s="21"/>
      <c r="S57" s="21"/>
    </row>
    <row r="58" spans="1:19">
      <c r="A58" s="9" t="s">
        <v>42</v>
      </c>
      <c r="B58" s="8"/>
      <c r="C58" s="14">
        <v>6979</v>
      </c>
      <c r="D58" s="14">
        <f>SUM(D53:D54)</f>
        <v>7005</v>
      </c>
      <c r="E58" s="26">
        <f t="shared" ref="E58:K58" si="11">SUM(E53:E57)</f>
        <v>7005</v>
      </c>
      <c r="F58" s="26">
        <f t="shared" si="11"/>
        <v>0</v>
      </c>
      <c r="G58" s="26">
        <f t="shared" si="11"/>
        <v>0</v>
      </c>
      <c r="H58" s="26">
        <f t="shared" si="11"/>
        <v>0</v>
      </c>
      <c r="I58" s="26">
        <f t="shared" si="11"/>
        <v>0</v>
      </c>
      <c r="J58" s="26">
        <f t="shared" si="11"/>
        <v>0</v>
      </c>
      <c r="K58" s="26">
        <f t="shared" si="11"/>
        <v>0</v>
      </c>
      <c r="L58" s="26">
        <f t="shared" ref="L58:P58" si="12">SUM(L53:L56)</f>
        <v>0</v>
      </c>
      <c r="M58" s="26">
        <f>SUM(M53:M57)</f>
        <v>0</v>
      </c>
      <c r="N58" s="26">
        <f>SUM(N53:N57)</f>
        <v>0</v>
      </c>
      <c r="O58" s="26">
        <f>SUM(O53:O57)</f>
        <v>0</v>
      </c>
      <c r="P58" s="26">
        <f t="shared" si="12"/>
        <v>0</v>
      </c>
      <c r="Q58" s="26">
        <f>SUM(Q53:Q57)</f>
        <v>7005</v>
      </c>
      <c r="R58" s="21"/>
      <c r="S58" s="21"/>
    </row>
    <row r="59" spans="1:19">
      <c r="A59" s="9" t="s">
        <v>43</v>
      </c>
      <c r="C59" s="19">
        <v>33.9778331136175</v>
      </c>
      <c r="D59" s="19">
        <f>SUM(D53/204.81)</f>
        <v>34.153605780967723</v>
      </c>
    </row>
    <row r="62" spans="1:19">
      <c r="K62" s="9"/>
      <c r="L62" s="9"/>
      <c r="M62" s="9"/>
      <c r="N62" s="9"/>
      <c r="O62" s="9"/>
      <c r="P62" s="9"/>
      <c r="Q62" s="9"/>
      <c r="R62" s="9"/>
      <c r="S62" s="9"/>
    </row>
    <row r="63" spans="1:19">
      <c r="K63" s="27"/>
      <c r="L63" s="28"/>
      <c r="M63" s="29"/>
      <c r="N63" s="30"/>
      <c r="O63" s="31"/>
      <c r="P63" s="32"/>
      <c r="Q63" s="9"/>
      <c r="R63" s="9"/>
      <c r="S63" s="9"/>
    </row>
    <row r="64" spans="1:19">
      <c r="K64" s="27"/>
      <c r="L64" s="28"/>
      <c r="M64" s="29"/>
      <c r="N64" s="30"/>
      <c r="O64" s="31"/>
      <c r="P64" s="32"/>
      <c r="Q64" s="9"/>
      <c r="R64" s="9"/>
      <c r="S64" s="9"/>
    </row>
    <row r="65" spans="11:19">
      <c r="K65" s="27"/>
      <c r="L65" s="28"/>
      <c r="M65" s="29"/>
      <c r="N65" s="30"/>
      <c r="O65" s="31"/>
      <c r="P65" s="32"/>
      <c r="Q65" s="9"/>
      <c r="R65" s="9"/>
      <c r="S65" s="9"/>
    </row>
    <row r="66" spans="11:19">
      <c r="K66" s="27"/>
      <c r="L66" s="28"/>
      <c r="M66" s="29"/>
      <c r="N66" s="30"/>
      <c r="O66" s="31"/>
      <c r="P66" s="32"/>
      <c r="Q66" s="9"/>
      <c r="R66" s="33"/>
      <c r="S66" s="9"/>
    </row>
    <row r="67" spans="11:19">
      <c r="K67" s="27"/>
      <c r="L67" s="28"/>
      <c r="M67" s="29"/>
      <c r="N67" s="30"/>
      <c r="O67" s="31"/>
      <c r="P67" s="32"/>
      <c r="Q67" s="9"/>
      <c r="R67" s="34"/>
      <c r="S67" s="9"/>
    </row>
    <row r="68" spans="11:19">
      <c r="K68" s="27"/>
      <c r="L68" s="28"/>
      <c r="M68" s="29"/>
      <c r="N68" s="30"/>
      <c r="O68" s="31"/>
      <c r="P68" s="32"/>
      <c r="Q68" s="9"/>
      <c r="R68" s="34"/>
      <c r="S68" s="9"/>
    </row>
    <row r="69" spans="11:19">
      <c r="K69" s="27"/>
      <c r="L69" s="28"/>
      <c r="M69" s="29"/>
      <c r="N69" s="30"/>
      <c r="O69" s="31"/>
      <c r="P69" s="32"/>
      <c r="Q69" s="9"/>
      <c r="R69" s="9"/>
      <c r="S69" s="9"/>
    </row>
    <row r="70" spans="11:19">
      <c r="K70" s="27"/>
      <c r="L70" s="28"/>
      <c r="M70" s="29"/>
      <c r="N70" s="30"/>
      <c r="O70" s="31"/>
      <c r="P70" s="32"/>
      <c r="Q70" s="9"/>
      <c r="R70" s="9"/>
      <c r="S70" s="9"/>
    </row>
    <row r="71" spans="11:19">
      <c r="K71" s="9"/>
      <c r="L71" s="9"/>
      <c r="M71" s="9"/>
      <c r="N71" s="9"/>
      <c r="O71" s="9"/>
      <c r="P71" s="9"/>
      <c r="Q71" s="9"/>
      <c r="R71" s="9"/>
      <c r="S71" s="9"/>
    </row>
    <row r="72" spans="11:19">
      <c r="K72" s="9"/>
      <c r="L72" s="9"/>
      <c r="M72" s="9"/>
      <c r="N72" s="9"/>
      <c r="O72" s="9"/>
      <c r="P72" s="9"/>
      <c r="Q72" s="9"/>
      <c r="R72" s="9"/>
      <c r="S72" s="9"/>
    </row>
  </sheetData>
  <pageMargins left="0.7" right="0.7" top="0.75" bottom="0.75" header="0.3" footer="0.3"/>
  <pageSetup paperSize="9" scale="57" orientation="landscape" horizontalDpi="4294967293" verticalDpi="0" copies="7" r:id="rId1"/>
  <ignoredErrors>
    <ignoredError sqref="L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 Spend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Collette</dc:creator>
  <cp:lastModifiedBy>Pitcombe PC</cp:lastModifiedBy>
  <cp:lastPrinted>2019-04-09T18:27:49Z</cp:lastPrinted>
  <dcterms:created xsi:type="dcterms:W3CDTF">2012-06-03T10:28:48Z</dcterms:created>
  <dcterms:modified xsi:type="dcterms:W3CDTF">2019-06-12T12:44:43Z</dcterms:modified>
</cp:coreProperties>
</file>